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3"/>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<sst xmlns="http://schemas.openxmlformats.org/spreadsheetml/2006/main" count="176" uniqueCount="125">
  <si>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</si>
  <si>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</si>
  <si>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</si>
  <si>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</si>
  <si>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</si>
  <si>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</si>
  <si>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</si>
  <si>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</si>
  <si>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</si>
  <si>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</si>
  <si>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</si>
  <si>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</si>
  <si>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</si>
  <si>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</si>
  <si>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</si>
  <si>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</si>
  <si>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</si>
  <si>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</si>
  <si>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</si>
  <si>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</si>
  <si>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</si>
  <si>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</si>
  <si>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</si>
  <si>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</si>
  <si>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</si>
  <si>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</si>
  <si>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</si>
  <si>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Consolidation</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</si>
  <si>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</si>
  <si>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</si>
  <si>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</si>
  <si>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</si>
  <si>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</si>
  <si>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</si>
  <si>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</si>
  <si>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</si>
  <si>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</si>
  <si>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</si>
  <si>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</si>
  <si>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</si>
  <si>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</si>
  <si>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</si>
  <si>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</si>
  <si>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</si>
  <si>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</si>
  <si>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Net Cash From Operating Activities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</si>
  <si>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</si>
  <si>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</si>
  <si>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</si>
  <si>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</si>
  <si>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</si>
  <si>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</si>
  <si>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  Deferred expenditure paid</t>
  </si>
  <si>
    <t>Balance as at January 1, 2005</t>
  </si>
  <si>
    <t>Net profit for the period</t>
  </si>
  <si>
    <t xml:space="preserve">Profit before tax </t>
  </si>
  <si>
    <t>CASH AND CASH EQUIVALENTS AS AT BEGINNING OF PERIOD</t>
  </si>
  <si>
    <t>CASH AND CASH EQUIVALENTS AS AT END OF PERIOD</t>
  </si>
  <si>
    <t xml:space="preserve">  Dividend paid</t>
  </si>
  <si>
    <t xml:space="preserve">  Proceeds from issuance of shares</t>
  </si>
  <si>
    <t>The condensed consolidated income statements should be read in conjunction with the audited financial statements for the year ended December 31, 2005 and the accompanying explanatory notes attached to the interim financial statements.</t>
  </si>
  <si>
    <t>31/12/2005</t>
  </si>
  <si>
    <t>The condensed consolidated balance sheet should be read in conjunction with the audited financial statements for the year ended December 31, 2005 and the accompanying explanatory notes attached to the interim financial statements.</t>
  </si>
  <si>
    <t>Balance as at January 1, 2006</t>
  </si>
  <si>
    <t>The condensed consolidated statement of changes in equity should be read in conjunction with the audited financial statements for the year ended December 31, 2005 and the accompanying explanatory notes attached to the interim financial statements.</t>
  </si>
  <si>
    <t>The condensed consolidated cash flow statement should be read in conjunction with the audited  financial statements for the year ended December 31, 2005 and the accompanying explanatory notes attached to the interim financial statements.</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</si>
  <si>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</si>
  <si>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</si>
  <si>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</si>
  <si>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</si>
  <si>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</si>
  <si>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</si>
  <si>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</si>
  <si>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</si>
  <si>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</si>
  <si>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</si>
  <si>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</si>
  <si>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</si>
  <si>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</si>
  <si>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</si>
  <si>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</si>
  <si>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</si>
  <si>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</si>
  <si>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</si>
  <si>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</si>
  <si>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</si>
  <si>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</si>
  <si>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Reserves</t>
  </si>
  <si>
    <t>Borrowings</t>
  </si>
  <si>
    <t>Deferred tax liabilities</t>
  </si>
  <si>
    <t>Trade payables</t>
  </si>
  <si>
    <t>Other payables and accrued expenses</t>
  </si>
  <si>
    <t>Dividend payable</t>
  </si>
  <si>
    <t>Tax liabilities</t>
  </si>
  <si>
    <t>Total liabilities</t>
  </si>
  <si>
    <t>TOTAL EQUITY AND LIABILITIES</t>
  </si>
  <si>
    <t>Total</t>
  </si>
  <si>
    <t>Net Assets per share (RM)</t>
  </si>
  <si>
    <t xml:space="preserve">  FRS 108</t>
  </si>
  <si>
    <t>As previously stated</t>
  </si>
  <si>
    <t>Balance as at January 1, 2006 (restated)</t>
  </si>
  <si>
    <t>Balance as at January 1, 2005 (restated)</t>
  </si>
  <si>
    <t>(Restated)</t>
  </si>
  <si>
    <t>(restated)</t>
  </si>
  <si>
    <t>Prior year adjustment:</t>
  </si>
  <si>
    <t>Reserve on</t>
  </si>
  <si>
    <t>Issue of shares</t>
  </si>
  <si>
    <t>Share issue expenses</t>
  </si>
  <si>
    <t>Dividend</t>
  </si>
  <si>
    <t>NET INCREASE IN CASH AND CASH EQUIVALENTS</t>
  </si>
  <si>
    <t>FOR THE NINE MONTHS PERIOD ENDED SEPTEMBER 30, 2006</t>
  </si>
  <si>
    <t>30/9/2006</t>
  </si>
  <si>
    <t>30/9/2005</t>
  </si>
  <si>
    <t>AS AT SEPTEMBER 30, 2006</t>
  </si>
  <si>
    <t>Balance as at September 30, 2006</t>
  </si>
  <si>
    <t>Balance as at September 30, 2005</t>
  </si>
  <si>
    <t xml:space="preserve">  Share issue expenses paid</t>
  </si>
  <si>
    <t>to equity holders of the parent</t>
  </si>
  <si>
    <t>Net profit for the period attributable</t>
  </si>
  <si>
    <t>Earnings per share (sen) attributable</t>
  </si>
  <si>
    <t>Equity attributable to equity holders of the parent</t>
  </si>
  <si>
    <t>Attributable to Equity Holders of the Parent</t>
  </si>
  <si>
    <t>Earnings</t>
  </si>
  <si>
    <t>Net Cash Used In Financing Activities</t>
  </si>
  <si>
    <t>Amortisation of reserve on consolidation</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</si>
</sst>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_(* #,##0.00_);_(* \(#,##0.00\);_(* &quot;-&quot;_);_(@_)"/>
    <numFmt numFmtId="173" formatCode="_(* #,##0.0_);_(* \(#,##0.0\);_(* &quot;-&quot;??_);_(@_)"/>
  </numFmts>
  <fonts count="11">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70" fontId="2" fillId="0" borderId="0" xfId="0" applyNumberFormat="1" applyFont="1" applyFill="1" applyAlignment="1">
      <alignment/>
    </xf>
    <xf numFmtId="170" fontId="4" fillId="0" borderId="0" xfId="0" applyNumberFormat="1" applyFont="1" applyFill="1" applyAlignment="1">
      <alignment horizontal="center"/>
    </xf>
    <xf numFmtId="170" fontId="4" fillId="0" borderId="0" xfId="0" applyNumberFormat="1" applyFont="1" applyFill="1" applyAlignment="1" quotePrefix="1">
      <alignment horizontal="center"/>
    </xf>
    <xf numFmtId="170" fontId="2" fillId="0" borderId="0" xfId="15" applyNumberFormat="1" applyFont="1" applyFill="1" applyBorder="1" applyAlignment="1">
      <alignment/>
    </xf>
    <xf numFmtId="170" fontId="2" fillId="0" borderId="1" xfId="0" applyNumberFormat="1" applyFont="1" applyFill="1" applyBorder="1" applyAlignment="1">
      <alignment/>
    </xf>
    <xf numFmtId="170" fontId="2" fillId="0" borderId="0" xfId="0" applyNumberFormat="1" applyFont="1" applyFill="1" applyBorder="1" applyAlignment="1">
      <alignment/>
    </xf>
    <xf numFmtId="170" fontId="2" fillId="0" borderId="2" xfId="0" applyNumberFormat="1" applyFont="1" applyFill="1" applyBorder="1" applyAlignment="1">
      <alignment/>
    </xf>
    <xf numFmtId="170" fontId="2" fillId="0" borderId="3" xfId="0" applyNumberFormat="1" applyFont="1" applyFill="1" applyBorder="1" applyAlignment="1">
      <alignment/>
    </xf>
    <xf numFmtId="170" fontId="4" fillId="0" borderId="0" xfId="0" applyNumberFormat="1" applyFont="1" applyFill="1" applyAlignment="1">
      <alignment/>
    </xf>
    <xf numFmtId="0" fontId="6" fillId="0" borderId="0" xfId="0" applyFont="1" applyFill="1" applyAlignment="1">
      <alignment/>
    </xf>
    <xf numFmtId="43" fontId="6" fillId="0" borderId="0" xfId="15" applyFont="1" applyFill="1" applyAlignment="1">
      <alignment/>
    </xf>
    <xf numFmtId="0" fontId="5" fillId="0" borderId="0" xfId="0" applyFont="1" applyFill="1" applyAlignment="1">
      <alignment/>
    </xf>
    <xf numFmtId="43" fontId="2"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70" fontId="1" fillId="0" borderId="0" xfId="0" applyNumberFormat="1" applyFont="1" applyFill="1" applyAlignment="1">
      <alignment/>
    </xf>
    <xf numFmtId="170" fontId="3" fillId="0" borderId="0" xfId="0" applyNumberFormat="1" applyFont="1" applyFill="1" applyAlignment="1">
      <alignment horizontal="center"/>
    </xf>
    <xf numFmtId="0" fontId="3" fillId="0" borderId="0" xfId="0" applyFont="1" applyFill="1" applyAlignment="1">
      <alignment horizontal="center"/>
    </xf>
    <xf numFmtId="170" fontId="1" fillId="0" borderId="3" xfId="0" applyNumberFormat="1" applyFont="1" applyFill="1" applyBorder="1" applyAlignment="1">
      <alignment/>
    </xf>
    <xf numFmtId="170" fontId="1" fillId="0" borderId="15" xfId="0" applyNumberFormat="1" applyFont="1" applyFill="1" applyBorder="1" applyAlignment="1">
      <alignment/>
    </xf>
    <xf numFmtId="170"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70" fontId="2" fillId="0" borderId="16" xfId="0" applyNumberFormat="1" applyFont="1" applyFill="1" applyBorder="1" applyAlignment="1">
      <alignment/>
    </xf>
    <xf numFmtId="0" fontId="5" fillId="0" borderId="0" xfId="0" applyFont="1" applyFill="1" applyBorder="1" applyAlignment="1">
      <alignment/>
    </xf>
    <xf numFmtId="170" fontId="4" fillId="0" borderId="0" xfId="0" applyNumberFormat="1" applyFont="1" applyFill="1" applyBorder="1" applyAlignment="1" quotePrefix="1">
      <alignment horizontal="center"/>
    </xf>
    <xf numFmtId="170" fontId="2" fillId="0" borderId="0" xfId="0" applyNumberFormat="1" applyFont="1" applyFill="1" applyBorder="1" applyAlignment="1">
      <alignment horizontal="right"/>
    </xf>
    <xf numFmtId="170" fontId="3" fillId="0" borderId="0" xfId="0" applyNumberFormat="1" applyFont="1" applyFill="1" applyAlignment="1">
      <alignment horizontal="right"/>
    </xf>
    <xf numFmtId="0" fontId="10" fillId="0" borderId="0" xfId="0" applyFont="1" applyFill="1" applyAlignment="1">
      <alignment/>
    </xf>
    <xf numFmtId="170" fontId="1" fillId="0" borderId="0" xfId="0" applyNumberFormat="1" applyFont="1" applyFill="1" applyBorder="1" applyAlignment="1">
      <alignment/>
    </xf>
    <xf numFmtId="172" fontId="1" fillId="0" borderId="9" xfId="0" applyNumberFormat="1" applyFont="1" applyFill="1" applyBorder="1" applyAlignment="1">
      <alignment horizontal="center"/>
    </xf>
    <xf numFmtId="170" fontId="4" fillId="0" borderId="0" xfId="0" applyNumberFormat="1" applyFont="1" applyFill="1" applyAlignment="1">
      <alignment horizontal="right"/>
    </xf>
    <xf numFmtId="170"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172" fontId="1" fillId="0" borderId="8" xfId="0" applyNumberFormat="1" applyFont="1" applyFill="1" applyBorder="1" applyAlignment="1">
      <alignment/>
    </xf>
    <xf numFmtId="0" fontId="7" fillId="0" borderId="0" xfId="0" applyFont="1" applyFill="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2" fillId="0" borderId="0" xfId="0" applyFont="1" applyFill="1" applyAlignment="1">
      <alignment horizontal="justify" wrapText="1"/>
    </xf>
    <xf numFmtId="170"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95250</xdr:rowOff>
    </xdr:from>
    <xdr:to>
      <xdr:col>2</xdr:col>
      <xdr:colOff>342900</xdr:colOff>
      <xdr:row>8</xdr:row>
      <xdr:rowOff>95250</xdr:rowOff>
    </xdr:to>
    <xdr:sp>
      <xdr:nvSpPr>
        <xdr:cNvPr id="1" name="Line 1"/>
        <xdr:cNvSpPr>
          <a:spLocks/>
        </xdr:cNvSpPr>
      </xdr:nvSpPr>
      <xdr:spPr>
        <a:xfrm flipH="1" flipV="1">
          <a:off x="3476625" y="13906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xdr:row>
      <xdr:rowOff>95250</xdr:rowOff>
    </xdr:from>
    <xdr:to>
      <xdr:col>4</xdr:col>
      <xdr:colOff>0</xdr:colOff>
      <xdr:row>8</xdr:row>
      <xdr:rowOff>95250</xdr:rowOff>
    </xdr:to>
    <xdr:sp>
      <xdr:nvSpPr>
        <xdr:cNvPr id="2" name="Line 2"/>
        <xdr:cNvSpPr>
          <a:spLocks/>
        </xdr:cNvSpPr>
      </xdr:nvSpPr>
      <xdr:spPr>
        <a:xfrm>
          <a:off x="4791075" y="13906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7</xdr:row>
      <xdr:rowOff>85725</xdr:rowOff>
    </xdr:from>
    <xdr:to>
      <xdr:col>5</xdr:col>
      <xdr:colOff>771525</xdr:colOff>
      <xdr:row>7</xdr:row>
      <xdr:rowOff>85725</xdr:rowOff>
    </xdr:to>
    <xdr:sp>
      <xdr:nvSpPr>
        <xdr:cNvPr id="3" name="Line 3"/>
        <xdr:cNvSpPr>
          <a:spLocks/>
        </xdr:cNvSpPr>
      </xdr:nvSpPr>
      <xdr:spPr>
        <a:xfrm>
          <a:off x="5905500" y="1219200"/>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76200</xdr:rowOff>
    </xdr:from>
    <xdr:to>
      <xdr:col>2</xdr:col>
      <xdr:colOff>57150</xdr:colOff>
      <xdr:row>7</xdr:row>
      <xdr:rowOff>76200</xdr:rowOff>
    </xdr:to>
    <xdr:sp>
      <xdr:nvSpPr>
        <xdr:cNvPr id="4" name="Line 4"/>
        <xdr:cNvSpPr>
          <a:spLocks/>
        </xdr:cNvSpPr>
      </xdr:nvSpPr>
      <xdr:spPr>
        <a:xfrm flipH="1">
          <a:off x="2676525" y="120967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6" sqref="A6"/>
    </sheetView>
  </sheetViews>
  <sheetFormatPr defaultColWidth="9.140625" defaultRowHeight="12.75"/>
  <cols>
    <col min="1" max="1" width="31.57421875" style="18" customWidth="1"/>
    <col min="2" max="2" width="17.140625" style="17" customWidth="1"/>
    <col min="3" max="3" width="18.140625" style="17" customWidth="1"/>
    <col min="4" max="4" width="2.7109375" style="17" customWidth="1"/>
    <col min="5" max="5" width="17.140625" style="17" customWidth="1"/>
    <col min="6" max="6" width="18.57421875" style="17" customWidth="1"/>
    <col min="7" max="7" width="9.140625" style="17" customWidth="1"/>
    <col min="8" max="16384" width="9.140625" style="18" customWidth="1"/>
  </cols>
  <sheetData>
    <row r="1" ht="12.75">
      <c r="A1" s="1" t="s">
        <v>18</v>
      </c>
    </row>
    <row r="2" ht="12.75">
      <c r="A2" s="18" t="s">
        <v>0</v>
      </c>
    </row>
    <row r="3" ht="12.75">
      <c r="A3" s="18" t="s">
        <v>1</v>
      </c>
    </row>
    <row r="5" ht="12.75">
      <c r="A5" s="1" t="s">
        <v>48</v>
      </c>
    </row>
    <row r="6" ht="12.75">
      <c r="A6" s="1" t="s">
        <v>110</v>
      </c>
    </row>
    <row r="7" ht="12.75">
      <c r="A7" s="18" t="s">
        <v>2</v>
      </c>
    </row>
    <row r="8" ht="13.5" thickBot="1"/>
    <row r="9" spans="2:6" ht="12.75">
      <c r="B9" s="63" t="s">
        <v>8</v>
      </c>
      <c r="C9" s="64"/>
      <c r="D9" s="19"/>
      <c r="E9" s="63" t="s">
        <v>9</v>
      </c>
      <c r="F9" s="64"/>
    </row>
    <row r="10" spans="2:6" ht="12.75">
      <c r="B10" s="20"/>
      <c r="C10" s="21" t="s">
        <v>13</v>
      </c>
      <c r="D10" s="22"/>
      <c r="E10" s="20"/>
      <c r="F10" s="21" t="s">
        <v>13</v>
      </c>
    </row>
    <row r="11" spans="2:6" ht="12.75">
      <c r="B11" s="23" t="s">
        <v>10</v>
      </c>
      <c r="C11" s="24" t="s">
        <v>14</v>
      </c>
      <c r="D11" s="22"/>
      <c r="E11" s="23" t="s">
        <v>10</v>
      </c>
      <c r="F11" s="24" t="s">
        <v>14</v>
      </c>
    </row>
    <row r="12" spans="2:6" ht="12.75">
      <c r="B12" s="23" t="s">
        <v>11</v>
      </c>
      <c r="C12" s="24" t="s">
        <v>15</v>
      </c>
      <c r="D12" s="22"/>
      <c r="E12" s="23" t="s">
        <v>11</v>
      </c>
      <c r="F12" s="24" t="s">
        <v>15</v>
      </c>
    </row>
    <row r="13" spans="2:6" ht="12.75">
      <c r="B13" s="23" t="s">
        <v>12</v>
      </c>
      <c r="C13" s="24" t="s">
        <v>12</v>
      </c>
      <c r="D13" s="22"/>
      <c r="E13" s="23" t="s">
        <v>16</v>
      </c>
      <c r="F13" s="24" t="s">
        <v>17</v>
      </c>
    </row>
    <row r="14" spans="2:6" ht="12.75">
      <c r="B14" s="57" t="s">
        <v>111</v>
      </c>
      <c r="C14" s="58" t="s">
        <v>112</v>
      </c>
      <c r="D14" s="22"/>
      <c r="E14" s="57" t="s">
        <v>111</v>
      </c>
      <c r="F14" s="58" t="s">
        <v>112</v>
      </c>
    </row>
    <row r="15" spans="2:6" ht="12.75">
      <c r="B15" s="57"/>
      <c r="C15" s="58" t="s">
        <v>103</v>
      </c>
      <c r="D15" s="22"/>
      <c r="E15" s="57"/>
      <c r="F15" s="58" t="s">
        <v>103</v>
      </c>
    </row>
    <row r="16" spans="2:6" ht="13.5" thickBot="1">
      <c r="B16" s="25" t="s">
        <v>4</v>
      </c>
      <c r="C16" s="26" t="s">
        <v>4</v>
      </c>
      <c r="D16" s="27"/>
      <c r="E16" s="25" t="s">
        <v>4</v>
      </c>
      <c r="F16" s="26" t="s">
        <v>4</v>
      </c>
    </row>
    <row r="17" spans="2:6" ht="12.75">
      <c r="B17" s="28"/>
      <c r="C17" s="29"/>
      <c r="D17" s="22"/>
      <c r="E17" s="28"/>
      <c r="F17" s="29"/>
    </row>
    <row r="18" spans="1:6" ht="12.75">
      <c r="A18" s="18" t="s">
        <v>19</v>
      </c>
      <c r="B18" s="30">
        <f>E18-13659</f>
        <v>7218</v>
      </c>
      <c r="C18" s="31">
        <f>F18-9816</f>
        <v>5167</v>
      </c>
      <c r="D18" s="32"/>
      <c r="E18" s="30">
        <v>20877</v>
      </c>
      <c r="F18" s="31">
        <v>14983</v>
      </c>
    </row>
    <row r="19" spans="2:6" ht="12.75">
      <c r="B19" s="30"/>
      <c r="C19" s="31"/>
      <c r="D19" s="32"/>
      <c r="E19" s="30"/>
      <c r="F19" s="31"/>
    </row>
    <row r="20" spans="1:6" ht="12.75">
      <c r="A20" s="18" t="s">
        <v>67</v>
      </c>
      <c r="B20" s="30">
        <f>E20+7740</f>
        <v>-4484</v>
      </c>
      <c r="C20" s="31">
        <f>F20+6451</f>
        <v>-3246</v>
      </c>
      <c r="D20" s="32"/>
      <c r="E20" s="30">
        <v>-12224</v>
      </c>
      <c r="F20" s="31">
        <v>-9697</v>
      </c>
    </row>
    <row r="21" spans="1:6" ht="12.75">
      <c r="A21" s="1"/>
      <c r="B21" s="30"/>
      <c r="C21" s="31"/>
      <c r="D21" s="32"/>
      <c r="E21" s="30"/>
      <c r="F21" s="31"/>
    </row>
    <row r="22" spans="1:6" ht="12.75">
      <c r="A22" s="1" t="s">
        <v>68</v>
      </c>
      <c r="B22" s="30">
        <f>B18+B20</f>
        <v>2734</v>
      </c>
      <c r="C22" s="31">
        <f>C18+C20</f>
        <v>1921</v>
      </c>
      <c r="D22" s="32"/>
      <c r="E22" s="30">
        <f>E18+E20</f>
        <v>8653</v>
      </c>
      <c r="F22" s="31">
        <f>F18+F20</f>
        <v>5286</v>
      </c>
    </row>
    <row r="23" spans="2:6" ht="12.75">
      <c r="B23" s="30"/>
      <c r="C23" s="31"/>
      <c r="D23" s="32"/>
      <c r="E23" s="30"/>
      <c r="F23" s="31"/>
    </row>
    <row r="24" spans="1:6" ht="12.75">
      <c r="A24" s="18" t="s">
        <v>69</v>
      </c>
      <c r="B24" s="30">
        <f>E24-130</f>
        <v>204</v>
      </c>
      <c r="C24" s="31">
        <f>F24-110</f>
        <v>78</v>
      </c>
      <c r="D24" s="32"/>
      <c r="E24" s="30">
        <v>334</v>
      </c>
      <c r="F24" s="31">
        <v>188</v>
      </c>
    </row>
    <row r="25" spans="1:6" ht="12.75">
      <c r="A25" s="1"/>
      <c r="B25" s="30"/>
      <c r="C25" s="31"/>
      <c r="D25" s="32"/>
      <c r="E25" s="30"/>
      <c r="F25" s="31"/>
    </row>
    <row r="26" spans="1:6" ht="12.75">
      <c r="A26" s="18" t="s">
        <v>70</v>
      </c>
      <c r="B26" s="30">
        <f>E26+1432</f>
        <v>-533</v>
      </c>
      <c r="C26" s="31">
        <f>F26+1054</f>
        <v>-312</v>
      </c>
      <c r="D26" s="32"/>
      <c r="E26" s="30">
        <v>-1965</v>
      </c>
      <c r="F26" s="31">
        <v>-1366</v>
      </c>
    </row>
    <row r="27" spans="2:6" ht="12.75">
      <c r="B27" s="30"/>
      <c r="C27" s="31"/>
      <c r="D27" s="32"/>
      <c r="E27" s="30"/>
      <c r="F27" s="31"/>
    </row>
    <row r="28" spans="1:6" ht="12.75">
      <c r="A28" s="18" t="s">
        <v>71</v>
      </c>
      <c r="B28" s="30">
        <f>E28+32</f>
        <v>-16</v>
      </c>
      <c r="C28" s="31">
        <f>F28+25</f>
        <v>-12</v>
      </c>
      <c r="D28" s="32"/>
      <c r="E28" s="30">
        <v>-48</v>
      </c>
      <c r="F28" s="31">
        <v>-37</v>
      </c>
    </row>
    <row r="29" spans="1:6" ht="12.75">
      <c r="A29" s="1"/>
      <c r="B29" s="30"/>
      <c r="C29" s="31"/>
      <c r="D29" s="32"/>
      <c r="E29" s="30"/>
      <c r="F29" s="31"/>
    </row>
    <row r="30" spans="1:6" ht="12.75">
      <c r="A30" s="1" t="s">
        <v>20</v>
      </c>
      <c r="B30" s="30">
        <f>SUM(B22:B29)</f>
        <v>2389</v>
      </c>
      <c r="C30" s="31">
        <f>SUM(C22:C29)</f>
        <v>1675</v>
      </c>
      <c r="D30" s="32"/>
      <c r="E30" s="30">
        <f>SUM(E22:E28)</f>
        <v>6974</v>
      </c>
      <c r="F30" s="31">
        <f>SUM(F22:F28)</f>
        <v>4071</v>
      </c>
    </row>
    <row r="31" spans="1:6" ht="12.75">
      <c r="A31" s="1"/>
      <c r="B31" s="30"/>
      <c r="C31" s="31"/>
      <c r="D31" s="32"/>
      <c r="E31" s="30"/>
      <c r="F31" s="31"/>
    </row>
    <row r="32" spans="1:6" ht="12.75">
      <c r="A32" s="18" t="s">
        <v>21</v>
      </c>
      <c r="B32" s="30">
        <f>E32+1089</f>
        <v>-437</v>
      </c>
      <c r="C32" s="31">
        <f>F32+356</f>
        <v>-264</v>
      </c>
      <c r="D32" s="32"/>
      <c r="E32" s="30">
        <v>-1526</v>
      </c>
      <c r="F32" s="31">
        <v>-620</v>
      </c>
    </row>
    <row r="33" spans="2:6" ht="12.75">
      <c r="B33" s="30"/>
      <c r="C33" s="31"/>
      <c r="D33" s="32"/>
      <c r="E33" s="30"/>
      <c r="F33" s="31"/>
    </row>
    <row r="34" spans="1:6" ht="12.75">
      <c r="A34" s="1" t="s">
        <v>118</v>
      </c>
      <c r="B34" s="30"/>
      <c r="C34" s="31"/>
      <c r="D34" s="32"/>
      <c r="E34" s="30"/>
      <c r="F34" s="31"/>
    </row>
    <row r="35" spans="1:6" ht="12.75">
      <c r="A35" s="1" t="s">
        <v>117</v>
      </c>
      <c r="B35" s="30">
        <f>B30+B32</f>
        <v>1952</v>
      </c>
      <c r="C35" s="31">
        <f>C30+C32</f>
        <v>1411</v>
      </c>
      <c r="D35" s="32"/>
      <c r="E35" s="30">
        <f>E30+E32</f>
        <v>5448</v>
      </c>
      <c r="F35" s="31">
        <f>F30+F32</f>
        <v>3451</v>
      </c>
    </row>
    <row r="36" spans="1:6" ht="12.75">
      <c r="A36" s="1"/>
      <c r="B36" s="30"/>
      <c r="C36" s="31"/>
      <c r="D36" s="32"/>
      <c r="E36" s="30"/>
      <c r="F36" s="31"/>
    </row>
    <row r="37" spans="2:6" ht="12.75">
      <c r="B37" s="30"/>
      <c r="C37" s="31"/>
      <c r="D37" s="32"/>
      <c r="E37" s="30"/>
      <c r="F37" s="31"/>
    </row>
    <row r="38" spans="1:6" ht="12.75">
      <c r="A38" s="1" t="s">
        <v>119</v>
      </c>
      <c r="B38" s="30"/>
      <c r="C38" s="31"/>
      <c r="D38" s="32"/>
      <c r="E38" s="30"/>
      <c r="F38" s="31"/>
    </row>
    <row r="39" spans="1:6" ht="12.75">
      <c r="A39" s="1" t="s">
        <v>117</v>
      </c>
      <c r="B39" s="30"/>
      <c r="C39" s="31"/>
      <c r="D39" s="32"/>
      <c r="E39" s="30"/>
      <c r="F39" s="31"/>
    </row>
    <row r="40" spans="1:6" ht="12.75">
      <c r="A40" s="1" t="s">
        <v>22</v>
      </c>
      <c r="B40" s="61">
        <v>1.16</v>
      </c>
      <c r="C40" s="54">
        <v>0.88</v>
      </c>
      <c r="D40" s="32"/>
      <c r="E40" s="61">
        <v>3.33</v>
      </c>
      <c r="F40" s="54">
        <v>2.23</v>
      </c>
    </row>
    <row r="41" spans="1:6" ht="12.75">
      <c r="A41" s="1" t="s">
        <v>23</v>
      </c>
      <c r="B41" s="61">
        <v>1.1</v>
      </c>
      <c r="C41" s="54">
        <v>0.86</v>
      </c>
      <c r="D41" s="32"/>
      <c r="E41" s="61">
        <v>3.13</v>
      </c>
      <c r="F41" s="54">
        <v>2.16</v>
      </c>
    </row>
    <row r="42" spans="2:6" ht="13.5" thickBot="1">
      <c r="B42" s="33"/>
      <c r="C42" s="34"/>
      <c r="D42" s="35"/>
      <c r="E42" s="33"/>
      <c r="F42" s="34"/>
    </row>
    <row r="43" spans="2:6" ht="12.75">
      <c r="B43" s="36"/>
      <c r="C43" s="36"/>
      <c r="D43" s="36"/>
      <c r="E43" s="36"/>
      <c r="F43" s="36"/>
    </row>
    <row r="45" spans="1:6" ht="27.75" customHeight="1">
      <c r="A45" s="65" t="s">
        <v>60</v>
      </c>
      <c r="B45" s="65"/>
      <c r="C45" s="65"/>
      <c r="D45" s="65"/>
      <c r="E45" s="65"/>
      <c r="F45" s="65"/>
    </row>
  </sheetData>
  <sheetProtection password="CC5F" sheet="1" objects="1" scenarios="1" selectLockedCells="1" selectUnlockedCells="1"/>
  <mergeCells count="3">
    <mergeCell ref="B9:C9"/>
    <mergeCell ref="E9:F9"/>
    <mergeCell ref="A45:F45"/>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13" sqref="A13"/>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50</v>
      </c>
    </row>
    <row r="6" ht="15">
      <c r="A6" s="2" t="s">
        <v>113</v>
      </c>
    </row>
    <row r="7" ht="15">
      <c r="A7" s="3" t="s">
        <v>2</v>
      </c>
    </row>
    <row r="9" spans="3:5" ht="15">
      <c r="C9" s="5" t="s">
        <v>47</v>
      </c>
      <c r="D9" s="5"/>
      <c r="E9" s="5" t="s">
        <v>47</v>
      </c>
    </row>
    <row r="10" spans="3:5" ht="15">
      <c r="C10" s="5" t="s">
        <v>111</v>
      </c>
      <c r="D10" s="6"/>
      <c r="E10" s="5" t="s">
        <v>61</v>
      </c>
    </row>
    <row r="11" spans="3:5" ht="15">
      <c r="C11" s="5" t="s">
        <v>3</v>
      </c>
      <c r="D11" s="5"/>
      <c r="E11" s="5" t="s">
        <v>102</v>
      </c>
    </row>
    <row r="12" spans="3:5" ht="15">
      <c r="C12" s="55" t="s">
        <v>4</v>
      </c>
      <c r="D12" s="5"/>
      <c r="E12" s="55" t="s">
        <v>4</v>
      </c>
    </row>
    <row r="13" spans="1:5" ht="15">
      <c r="A13" s="2" t="s">
        <v>77</v>
      </c>
      <c r="C13" s="55"/>
      <c r="D13" s="5"/>
      <c r="E13" s="55"/>
    </row>
    <row r="14" ht="15">
      <c r="A14" s="2" t="s">
        <v>78</v>
      </c>
    </row>
    <row r="15" spans="1:5" ht="15">
      <c r="A15" s="3" t="s">
        <v>5</v>
      </c>
      <c r="C15" s="4">
        <f>12914-C16</f>
        <v>12063</v>
      </c>
      <c r="E15" s="4">
        <f>10820-E16</f>
        <v>9960</v>
      </c>
    </row>
    <row r="16" spans="1:5" ht="15">
      <c r="A16" s="3" t="s">
        <v>79</v>
      </c>
      <c r="C16" s="4">
        <v>851</v>
      </c>
      <c r="E16" s="4">
        <v>860</v>
      </c>
    </row>
    <row r="17" spans="3:5" ht="15">
      <c r="C17" s="8">
        <f>SUM(C15:C16)</f>
        <v>12914</v>
      </c>
      <c r="E17" s="8">
        <f>SUM(E15:E16)</f>
        <v>10820</v>
      </c>
    </row>
    <row r="19" ht="15">
      <c r="A19" s="2" t="s">
        <v>6</v>
      </c>
    </row>
    <row r="20" spans="1:5" ht="15">
      <c r="A20" s="3" t="s">
        <v>83</v>
      </c>
      <c r="C20" s="4">
        <v>3638</v>
      </c>
      <c r="E20" s="4">
        <v>3064</v>
      </c>
    </row>
    <row r="21" spans="1:5" ht="15">
      <c r="A21" s="3" t="s">
        <v>84</v>
      </c>
      <c r="C21" s="4">
        <v>5347</v>
      </c>
      <c r="E21" s="4">
        <v>4367</v>
      </c>
    </row>
    <row r="22" spans="1:5" ht="15">
      <c r="A22" s="3" t="s">
        <v>85</v>
      </c>
      <c r="C22" s="4">
        <v>990</v>
      </c>
      <c r="E22" s="4">
        <v>578</v>
      </c>
    </row>
    <row r="23" spans="1:5" ht="15">
      <c r="A23" s="3" t="s">
        <v>44</v>
      </c>
      <c r="C23" s="4">
        <v>16011</v>
      </c>
      <c r="E23" s="4">
        <v>11656</v>
      </c>
    </row>
    <row r="24" spans="3:5" ht="15">
      <c r="C24" s="8">
        <f>SUM(C20:C23)</f>
        <v>25986</v>
      </c>
      <c r="D24" s="9"/>
      <c r="E24" s="8">
        <f>SUM(E20:E23)</f>
        <v>19665</v>
      </c>
    </row>
    <row r="25" ht="15">
      <c r="A25" s="2"/>
    </row>
    <row r="26" spans="1:5" ht="15.75" thickBot="1">
      <c r="A26" s="2" t="s">
        <v>80</v>
      </c>
      <c r="C26" s="10">
        <f>C24+C17</f>
        <v>38900</v>
      </c>
      <c r="E26" s="10">
        <f>E24+E17</f>
        <v>30485</v>
      </c>
    </row>
    <row r="27" ht="15">
      <c r="A27" s="2"/>
    </row>
    <row r="28" ht="15">
      <c r="A28" s="2" t="s">
        <v>82</v>
      </c>
    </row>
    <row r="29" ht="15">
      <c r="A29" s="2" t="s">
        <v>120</v>
      </c>
    </row>
    <row r="30" spans="1:5" ht="15">
      <c r="A30" s="3" t="s">
        <v>86</v>
      </c>
      <c r="C30" s="4">
        <v>17068</v>
      </c>
      <c r="E30" s="4">
        <v>16068</v>
      </c>
    </row>
    <row r="31" spans="1:5" ht="15">
      <c r="A31" s="3" t="s">
        <v>87</v>
      </c>
      <c r="C31" s="11">
        <f>3292+2489+8249-941</f>
        <v>13089</v>
      </c>
      <c r="D31" s="9"/>
      <c r="E31" s="11">
        <f>8766-940</f>
        <v>7826</v>
      </c>
    </row>
    <row r="32" spans="3:5" ht="15">
      <c r="C32" s="8">
        <f>SUM(C30:C31)</f>
        <v>30157</v>
      </c>
      <c r="E32" s="8">
        <f>SUM(E30:E31)</f>
        <v>23894</v>
      </c>
    </row>
    <row r="34" ht="15">
      <c r="A34" s="2" t="s">
        <v>81</v>
      </c>
    </row>
    <row r="35" spans="1:5" ht="15">
      <c r="A35" s="3" t="s">
        <v>88</v>
      </c>
      <c r="C35" s="4">
        <v>407</v>
      </c>
      <c r="E35" s="4">
        <v>558</v>
      </c>
    </row>
    <row r="36" spans="1:5" ht="15">
      <c r="A36" s="3" t="s">
        <v>89</v>
      </c>
      <c r="C36" s="4">
        <v>884</v>
      </c>
      <c r="E36" s="4">
        <v>676</v>
      </c>
    </row>
    <row r="37" spans="3:5" ht="15">
      <c r="C37" s="8">
        <f>SUM(C35:C36)</f>
        <v>1291</v>
      </c>
      <c r="D37" s="9"/>
      <c r="E37" s="8">
        <f>SUM(E35:E36)</f>
        <v>1234</v>
      </c>
    </row>
    <row r="39" ht="15">
      <c r="A39" s="2" t="s">
        <v>7</v>
      </c>
    </row>
    <row r="40" spans="1:5" ht="15">
      <c r="A40" s="3" t="s">
        <v>90</v>
      </c>
      <c r="C40" s="4">
        <v>1238</v>
      </c>
      <c r="E40" s="4">
        <v>861</v>
      </c>
    </row>
    <row r="41" spans="1:5" ht="15">
      <c r="A41" s="3" t="s">
        <v>91</v>
      </c>
      <c r="C41" s="4">
        <v>5627</v>
      </c>
      <c r="E41" s="4">
        <v>2661</v>
      </c>
    </row>
    <row r="42" spans="1:5" ht="15">
      <c r="A42" s="3" t="s">
        <v>92</v>
      </c>
      <c r="C42" s="4">
        <v>0</v>
      </c>
      <c r="E42" s="4">
        <v>1607</v>
      </c>
    </row>
    <row r="43" spans="1:5" ht="15">
      <c r="A43" s="3" t="s">
        <v>88</v>
      </c>
      <c r="C43" s="4">
        <v>200</v>
      </c>
      <c r="E43" s="4">
        <v>191</v>
      </c>
    </row>
    <row r="44" spans="1:5" ht="15">
      <c r="A44" s="3" t="s">
        <v>93</v>
      </c>
      <c r="C44" s="4">
        <v>387</v>
      </c>
      <c r="E44" s="4">
        <v>37</v>
      </c>
    </row>
    <row r="45" spans="3:5" ht="15">
      <c r="C45" s="8">
        <f>SUM(C40:C44)</f>
        <v>7452</v>
      </c>
      <c r="D45" s="9"/>
      <c r="E45" s="8">
        <f>SUM(E40:E44)</f>
        <v>5357</v>
      </c>
    </row>
    <row r="46" spans="3:5" ht="15">
      <c r="C46" s="9"/>
      <c r="D46" s="9"/>
      <c r="E46" s="9"/>
    </row>
    <row r="47" spans="1:5" ht="15">
      <c r="A47" s="2" t="s">
        <v>94</v>
      </c>
      <c r="C47" s="4">
        <f>C37+C45</f>
        <v>8743</v>
      </c>
      <c r="E47" s="4">
        <f>E37+E45</f>
        <v>6591</v>
      </c>
    </row>
    <row r="48" spans="1:5" ht="15.75" thickBot="1">
      <c r="A48" s="2" t="s">
        <v>95</v>
      </c>
      <c r="C48" s="10">
        <f>C47+C32</f>
        <v>38900</v>
      </c>
      <c r="E48" s="10">
        <f>E47+E32</f>
        <v>30485</v>
      </c>
    </row>
    <row r="51" spans="1:5" ht="15.75" thickBot="1">
      <c r="A51" s="2" t="s">
        <v>97</v>
      </c>
      <c r="C51" s="60">
        <v>0.18</v>
      </c>
      <c r="D51" s="12"/>
      <c r="E51" s="60">
        <v>0.15</v>
      </c>
    </row>
    <row r="52" spans="2:3" ht="15">
      <c r="B52" s="13"/>
      <c r="C52" s="14"/>
    </row>
    <row r="53" spans="1:3" ht="15">
      <c r="A53" s="15"/>
      <c r="C53" s="16"/>
    </row>
    <row r="55" spans="1:5" ht="45.75" customHeight="1">
      <c r="A55" s="66" t="s">
        <v>62</v>
      </c>
      <c r="B55" s="66"/>
      <c r="C55" s="66"/>
      <c r="D55" s="66"/>
      <c r="E55" s="66"/>
    </row>
  </sheetData>
  <sheetProtection password="CC5F" sheet="1" objects="1" scenarios="1" selectLockedCells="1" selectUnlockedCells="1"/>
  <mergeCells count="1">
    <mergeCell ref="A55:E55"/>
  </mergeCells>
  <printOptions/>
  <pageMargins left="0.75" right="0.75" top="1" bottom="1" header="0.5" footer="0.5"/>
  <pageSetup fitToHeight="1"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6" sqref="A16"/>
    </sheetView>
  </sheetViews>
  <sheetFormatPr defaultColWidth="9.140625" defaultRowHeight="12.75"/>
  <cols>
    <col min="1" max="1" width="39.7109375" style="18" customWidth="1"/>
    <col min="2" max="6" width="12.28125" style="37" customWidth="1"/>
    <col min="7" max="16384" width="9.140625" style="18" customWidth="1"/>
  </cols>
  <sheetData>
    <row r="1" ht="12.75">
      <c r="A1" s="1" t="s">
        <v>18</v>
      </c>
    </row>
    <row r="2" ht="12.75">
      <c r="A2" s="18" t="s">
        <v>0</v>
      </c>
    </row>
    <row r="3" ht="12.75">
      <c r="A3" s="18" t="s">
        <v>1</v>
      </c>
    </row>
    <row r="5" ht="12.75">
      <c r="A5" s="1" t="s">
        <v>51</v>
      </c>
    </row>
    <row r="6" ht="12.75">
      <c r="A6" s="1" t="s">
        <v>110</v>
      </c>
    </row>
    <row r="7" ht="12.75">
      <c r="A7" s="18" t="s">
        <v>2</v>
      </c>
    </row>
    <row r="8" spans="2:6" ht="12.75">
      <c r="B8" s="67" t="s">
        <v>121</v>
      </c>
      <c r="C8" s="67"/>
      <c r="D8" s="67"/>
      <c r="E8" s="67"/>
      <c r="F8" s="67"/>
    </row>
    <row r="9" spans="3:5" ht="12.75">
      <c r="C9" s="67" t="s">
        <v>29</v>
      </c>
      <c r="D9" s="67"/>
      <c r="E9" s="38" t="s">
        <v>30</v>
      </c>
    </row>
    <row r="10" spans="2:6" s="39" customFormat="1" ht="12.75">
      <c r="B10" s="51" t="s">
        <v>24</v>
      </c>
      <c r="C10" s="51" t="s">
        <v>24</v>
      </c>
      <c r="D10" s="51" t="s">
        <v>105</v>
      </c>
      <c r="E10" s="51" t="s">
        <v>28</v>
      </c>
      <c r="F10" s="51"/>
    </row>
    <row r="11" spans="2:6" s="39" customFormat="1" ht="12.75">
      <c r="B11" s="51" t="s">
        <v>25</v>
      </c>
      <c r="C11" s="51" t="s">
        <v>26</v>
      </c>
      <c r="D11" s="51" t="s">
        <v>27</v>
      </c>
      <c r="E11" s="51" t="s">
        <v>122</v>
      </c>
      <c r="F11" s="59" t="s">
        <v>96</v>
      </c>
    </row>
    <row r="12" spans="2:6" s="39" customFormat="1" ht="12.75">
      <c r="B12" s="51" t="s">
        <v>4</v>
      </c>
      <c r="C12" s="51" t="s">
        <v>4</v>
      </c>
      <c r="D12" s="51" t="s">
        <v>4</v>
      </c>
      <c r="E12" s="51" t="s">
        <v>4</v>
      </c>
      <c r="F12" s="51" t="s">
        <v>4</v>
      </c>
    </row>
    <row r="14" spans="1:6" ht="12.75">
      <c r="A14" s="1" t="s">
        <v>63</v>
      </c>
      <c r="B14" s="18"/>
      <c r="C14" s="18"/>
      <c r="D14" s="18"/>
      <c r="E14" s="18"/>
      <c r="F14" s="18"/>
    </row>
    <row r="15" spans="1:6" ht="12.75">
      <c r="A15" s="18" t="s">
        <v>99</v>
      </c>
      <c r="B15" s="37">
        <v>16068</v>
      </c>
      <c r="C15" s="37">
        <v>1770</v>
      </c>
      <c r="D15" s="37">
        <v>2488</v>
      </c>
      <c r="E15" s="37">
        <v>4508</v>
      </c>
      <c r="F15" s="37">
        <f>SUM(B15:E15)</f>
        <v>24834</v>
      </c>
    </row>
    <row r="16" ht="12.75">
      <c r="A16" s="18" t="s">
        <v>104</v>
      </c>
    </row>
    <row r="17" spans="1:6" ht="12.75">
      <c r="A17" s="18" t="s">
        <v>98</v>
      </c>
      <c r="B17" s="40">
        <v>0</v>
      </c>
      <c r="C17" s="40">
        <v>0</v>
      </c>
      <c r="D17" s="40">
        <v>-965</v>
      </c>
      <c r="E17" s="40">
        <v>25</v>
      </c>
      <c r="F17" s="40">
        <f>SUM(B17:E17)</f>
        <v>-940</v>
      </c>
    </row>
    <row r="18" spans="1:6" ht="12.75">
      <c r="A18" s="1" t="s">
        <v>100</v>
      </c>
      <c r="B18" s="37">
        <f>SUM(B15:B17)</f>
        <v>16068</v>
      </c>
      <c r="C18" s="37">
        <f>SUM(C15:C17)</f>
        <v>1770</v>
      </c>
      <c r="D18" s="37">
        <f>SUM(D15:D17)</f>
        <v>1523</v>
      </c>
      <c r="E18" s="37">
        <f>SUM(E15:E17)</f>
        <v>4533</v>
      </c>
      <c r="F18" s="37">
        <f>SUM(F15:F17)</f>
        <v>23894</v>
      </c>
    </row>
    <row r="19" ht="12.75">
      <c r="A19" s="18" t="s">
        <v>72</v>
      </c>
    </row>
    <row r="20" spans="1:6" ht="12.75">
      <c r="A20" s="18" t="s">
        <v>73</v>
      </c>
      <c r="B20" s="40">
        <v>0</v>
      </c>
      <c r="C20" s="40">
        <v>0</v>
      </c>
      <c r="D20" s="40">
        <v>-1523</v>
      </c>
      <c r="E20" s="40">
        <v>1523</v>
      </c>
      <c r="F20" s="40">
        <f aca="true" t="shared" si="0" ref="F20:F25">SUM(B20:E20)</f>
        <v>0</v>
      </c>
    </row>
    <row r="21" spans="2:6" ht="12.75">
      <c r="B21" s="37">
        <f>SUM(B18:B20)</f>
        <v>16068</v>
      </c>
      <c r="C21" s="37">
        <f>SUM(C18:C20)</f>
        <v>1770</v>
      </c>
      <c r="D21" s="37">
        <f>SUM(D18:D20)</f>
        <v>0</v>
      </c>
      <c r="E21" s="37">
        <f>SUM(E18:E20)</f>
        <v>6056</v>
      </c>
      <c r="F21" s="37">
        <f t="shared" si="0"/>
        <v>23894</v>
      </c>
    </row>
    <row r="22" spans="1:6" ht="12.75">
      <c r="A22" s="18" t="s">
        <v>106</v>
      </c>
      <c r="B22" s="37">
        <v>1000</v>
      </c>
      <c r="C22" s="37">
        <v>1600</v>
      </c>
      <c r="D22" s="37">
        <v>0</v>
      </c>
      <c r="E22" s="37">
        <v>0</v>
      </c>
      <c r="F22" s="53">
        <f t="shared" si="0"/>
        <v>2600</v>
      </c>
    </row>
    <row r="23" spans="1:6" ht="12.75">
      <c r="A23" s="18" t="s">
        <v>107</v>
      </c>
      <c r="B23" s="37">
        <v>0</v>
      </c>
      <c r="C23" s="37">
        <v>-78</v>
      </c>
      <c r="D23" s="37">
        <v>0</v>
      </c>
      <c r="E23" s="37">
        <v>0</v>
      </c>
      <c r="F23" s="53">
        <f t="shared" si="0"/>
        <v>-78</v>
      </c>
    </row>
    <row r="24" spans="1:6" ht="12.75">
      <c r="A24" s="18" t="s">
        <v>54</v>
      </c>
      <c r="B24" s="53">
        <v>0</v>
      </c>
      <c r="C24" s="53">
        <v>0</v>
      </c>
      <c r="D24" s="53">
        <v>0</v>
      </c>
      <c r="E24" s="53">
        <f>'Income Statement'!E35</f>
        <v>5448</v>
      </c>
      <c r="F24" s="53">
        <f t="shared" si="0"/>
        <v>5448</v>
      </c>
    </row>
    <row r="25" spans="1:6" ht="12.75">
      <c r="A25" s="18" t="s">
        <v>108</v>
      </c>
      <c r="B25" s="40">
        <v>0</v>
      </c>
      <c r="C25" s="40">
        <v>0</v>
      </c>
      <c r="D25" s="40">
        <v>0</v>
      </c>
      <c r="E25" s="40">
        <v>-1707</v>
      </c>
      <c r="F25" s="40">
        <f t="shared" si="0"/>
        <v>-1707</v>
      </c>
    </row>
    <row r="27" spans="1:8" ht="13.5" thickBot="1">
      <c r="A27" s="1" t="s">
        <v>114</v>
      </c>
      <c r="B27" s="41">
        <f>SUM(B21:B25)</f>
        <v>17068</v>
      </c>
      <c r="C27" s="41">
        <f>SUM(C21:C25)</f>
        <v>3292</v>
      </c>
      <c r="D27" s="41">
        <f>SUM(D21:D25)</f>
        <v>0</v>
      </c>
      <c r="E27" s="41">
        <f>SUM(E21:E25)</f>
        <v>9797</v>
      </c>
      <c r="F27" s="41">
        <f>SUM(F21:F25)</f>
        <v>30157</v>
      </c>
      <c r="H27" s="42"/>
    </row>
    <row r="30" ht="12.75">
      <c r="A30" s="1" t="s">
        <v>53</v>
      </c>
    </row>
    <row r="31" spans="1:6" ht="12.75">
      <c r="A31" s="18" t="s">
        <v>99</v>
      </c>
      <c r="B31" s="37">
        <v>15039</v>
      </c>
      <c r="C31" s="37">
        <v>444</v>
      </c>
      <c r="D31" s="37">
        <v>2602</v>
      </c>
      <c r="E31" s="37">
        <v>4588</v>
      </c>
      <c r="F31" s="37">
        <f>SUM(B31:E31)</f>
        <v>22673</v>
      </c>
    </row>
    <row r="32" ht="12.75">
      <c r="A32" s="18" t="s">
        <v>104</v>
      </c>
    </row>
    <row r="33" spans="1:6" ht="12.75">
      <c r="A33" s="18" t="s">
        <v>98</v>
      </c>
      <c r="B33" s="40">
        <v>0</v>
      </c>
      <c r="C33" s="40">
        <v>0</v>
      </c>
      <c r="D33" s="40">
        <v>-1009</v>
      </c>
      <c r="E33" s="40">
        <v>13</v>
      </c>
      <c r="F33" s="40">
        <f aca="true" t="shared" si="1" ref="F33:F39">SUM(B33:E33)</f>
        <v>-996</v>
      </c>
    </row>
    <row r="34" spans="1:6" ht="12.75">
      <c r="A34" s="1" t="s">
        <v>101</v>
      </c>
      <c r="B34" s="37">
        <f>SUM(B31:B33)</f>
        <v>15039</v>
      </c>
      <c r="C34" s="37">
        <f>SUM(C31:C33)</f>
        <v>444</v>
      </c>
      <c r="D34" s="37">
        <f>SUM(D31:D33)</f>
        <v>1593</v>
      </c>
      <c r="E34" s="37">
        <f>SUM(E31:E33)</f>
        <v>4601</v>
      </c>
      <c r="F34" s="37">
        <f t="shared" si="1"/>
        <v>21677</v>
      </c>
    </row>
    <row r="35" spans="1:6" ht="12.75">
      <c r="A35" s="18" t="s">
        <v>106</v>
      </c>
      <c r="B35" s="37">
        <v>1029</v>
      </c>
      <c r="C35" s="37">
        <v>1440</v>
      </c>
      <c r="F35" s="37">
        <f t="shared" si="1"/>
        <v>2469</v>
      </c>
    </row>
    <row r="36" spans="1:6" ht="12.75">
      <c r="A36" s="18" t="s">
        <v>107</v>
      </c>
      <c r="B36" s="37">
        <v>0</v>
      </c>
      <c r="C36" s="37">
        <v>-112</v>
      </c>
      <c r="D36" s="37">
        <v>0</v>
      </c>
      <c r="E36" s="37">
        <v>0</v>
      </c>
      <c r="F36" s="37">
        <f t="shared" si="1"/>
        <v>-112</v>
      </c>
    </row>
    <row r="37" spans="1:6" ht="12.75">
      <c r="A37" s="18" t="s">
        <v>124</v>
      </c>
      <c r="B37" s="37">
        <v>0</v>
      </c>
      <c r="C37" s="37">
        <v>0</v>
      </c>
      <c r="D37" s="37">
        <v>-52</v>
      </c>
      <c r="E37" s="37">
        <v>0</v>
      </c>
      <c r="F37" s="37">
        <f t="shared" si="1"/>
        <v>-52</v>
      </c>
    </row>
    <row r="38" spans="1:6" ht="12.75">
      <c r="A38" s="18" t="s">
        <v>54</v>
      </c>
      <c r="B38" s="53">
        <v>0</v>
      </c>
      <c r="C38" s="53">
        <v>0</v>
      </c>
      <c r="D38" s="53">
        <v>0</v>
      </c>
      <c r="E38" s="53">
        <f>'Income Statement'!F35</f>
        <v>3451</v>
      </c>
      <c r="F38" s="53">
        <f t="shared" si="1"/>
        <v>3451</v>
      </c>
    </row>
    <row r="39" spans="1:6" ht="12.75">
      <c r="A39" s="18" t="s">
        <v>108</v>
      </c>
      <c r="B39" s="40">
        <v>0</v>
      </c>
      <c r="C39" s="40">
        <v>0</v>
      </c>
      <c r="D39" s="40">
        <v>0</v>
      </c>
      <c r="E39" s="40">
        <v>-3111</v>
      </c>
      <c r="F39" s="40">
        <f t="shared" si="1"/>
        <v>-3111</v>
      </c>
    </row>
    <row r="41" spans="1:8" ht="13.5" thickBot="1">
      <c r="A41" s="1" t="s">
        <v>115</v>
      </c>
      <c r="B41" s="41">
        <f>SUM(B34:B39)</f>
        <v>16068</v>
      </c>
      <c r="C41" s="41">
        <f>SUM(C34:C39)</f>
        <v>1772</v>
      </c>
      <c r="D41" s="41">
        <f>SUM(D34:D39)</f>
        <v>1541</v>
      </c>
      <c r="E41" s="41">
        <f>SUM(E34:E39)</f>
        <v>4941</v>
      </c>
      <c r="F41" s="41">
        <f>SUM(F34:F39)</f>
        <v>24322</v>
      </c>
      <c r="H41" s="37"/>
    </row>
    <row r="42" spans="2:6" ht="12.75">
      <c r="B42" s="53"/>
      <c r="C42" s="53"/>
      <c r="D42" s="53"/>
      <c r="E42" s="53"/>
      <c r="F42" s="53"/>
    </row>
    <row r="43" spans="1:6" ht="12.75">
      <c r="A43" s="62"/>
      <c r="B43" s="53"/>
      <c r="C43" s="53"/>
      <c r="D43" s="53"/>
      <c r="E43" s="53"/>
      <c r="F43" s="53"/>
    </row>
    <row r="44" ht="12.75">
      <c r="H44" s="37"/>
    </row>
    <row r="45" ht="12.75">
      <c r="A45" s="52"/>
    </row>
    <row r="47" spans="1:6" ht="24.75" customHeight="1">
      <c r="A47" s="65" t="s">
        <v>64</v>
      </c>
      <c r="B47" s="65"/>
      <c r="C47" s="65"/>
      <c r="D47" s="65"/>
      <c r="E47" s="65"/>
      <c r="F47" s="65"/>
    </row>
  </sheetData>
  <sheetProtection password="CC5F" sheet="1" objects="1" scenarios="1" selectLockedCells="1" selectUnlockedCells="1"/>
  <mergeCells count="3">
    <mergeCell ref="C9:D9"/>
    <mergeCell ref="A47:F47"/>
    <mergeCell ref="B8:F8"/>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tabSelected="1" workbookViewId="0" topLeftCell="A1">
      <selection activeCell="A11" sqref="A1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49</v>
      </c>
    </row>
    <row r="6" ht="15">
      <c r="A6" s="2" t="s">
        <v>110</v>
      </c>
    </row>
    <row r="7" ht="15">
      <c r="A7" s="3" t="s">
        <v>2</v>
      </c>
    </row>
    <row r="9" spans="3:5" ht="15">
      <c r="C9" s="55" t="s">
        <v>111</v>
      </c>
      <c r="D9" s="49"/>
      <c r="E9" s="55" t="s">
        <v>112</v>
      </c>
    </row>
    <row r="10" spans="3:5" ht="15">
      <c r="C10" s="5"/>
      <c r="D10" s="49"/>
      <c r="E10" s="55" t="s">
        <v>103</v>
      </c>
    </row>
    <row r="11" spans="2:5" ht="15">
      <c r="B11" s="43"/>
      <c r="C11" s="55" t="s">
        <v>4</v>
      </c>
      <c r="D11" s="46"/>
      <c r="E11" s="56" t="s">
        <v>4</v>
      </c>
    </row>
    <row r="12" ht="15">
      <c r="D12" s="45"/>
    </row>
    <row r="13" spans="1:4" ht="15">
      <c r="A13" s="44" t="s">
        <v>31</v>
      </c>
      <c r="B13" s="45"/>
      <c r="C13" s="9"/>
      <c r="D13" s="45"/>
    </row>
    <row r="14" spans="1:5" ht="15">
      <c r="A14" s="45" t="s">
        <v>55</v>
      </c>
      <c r="B14" s="46"/>
      <c r="C14" s="9">
        <f>'Income Statement'!E30</f>
        <v>6974</v>
      </c>
      <c r="D14" s="46"/>
      <c r="E14" s="9">
        <f>'Income Statement'!F30</f>
        <v>4071</v>
      </c>
    </row>
    <row r="15" spans="1:3" ht="15">
      <c r="A15" s="45" t="s">
        <v>32</v>
      </c>
      <c r="B15" s="45"/>
      <c r="C15" s="9"/>
    </row>
    <row r="16" spans="1:5" ht="15">
      <c r="A16" s="45" t="s">
        <v>33</v>
      </c>
      <c r="B16" s="45"/>
      <c r="C16" s="9">
        <v>1697</v>
      </c>
      <c r="E16" s="9">
        <v>2120</v>
      </c>
    </row>
    <row r="17" spans="1:5" ht="15">
      <c r="A17" s="45" t="s">
        <v>34</v>
      </c>
      <c r="B17" s="45"/>
      <c r="C17" s="11">
        <v>-302</v>
      </c>
      <c r="E17" s="11">
        <v>-113</v>
      </c>
    </row>
    <row r="18" spans="1:5" ht="15">
      <c r="A18" s="45" t="s">
        <v>38</v>
      </c>
      <c r="B18" s="45"/>
      <c r="C18" s="9">
        <f>SUM(C14:C17)</f>
        <v>8369</v>
      </c>
      <c r="E18" s="9">
        <f>SUM(E14:E17)</f>
        <v>6078</v>
      </c>
    </row>
    <row r="19" spans="1:3" ht="15">
      <c r="A19" s="45" t="s">
        <v>35</v>
      </c>
      <c r="B19" s="45"/>
      <c r="C19" s="9"/>
    </row>
    <row r="20" spans="1:5" ht="15">
      <c r="A20" s="45" t="s">
        <v>36</v>
      </c>
      <c r="B20" s="45"/>
      <c r="C20" s="9">
        <v>-2209</v>
      </c>
      <c r="E20" s="9">
        <v>-468</v>
      </c>
    </row>
    <row r="21" spans="1:5" ht="15">
      <c r="A21" s="45" t="s">
        <v>37</v>
      </c>
      <c r="B21" s="45"/>
      <c r="C21" s="50">
        <v>3343</v>
      </c>
      <c r="E21" s="50">
        <v>849</v>
      </c>
    </row>
    <row r="22" spans="1:5" ht="15">
      <c r="A22" s="45" t="s">
        <v>74</v>
      </c>
      <c r="B22" s="45"/>
      <c r="C22" s="9">
        <v>-25</v>
      </c>
      <c r="E22" s="9">
        <v>-13</v>
      </c>
    </row>
    <row r="23" spans="1:5" ht="15">
      <c r="A23" s="45" t="s">
        <v>76</v>
      </c>
      <c r="B23" s="45"/>
      <c r="C23" s="9">
        <v>-722</v>
      </c>
      <c r="E23" s="9">
        <v>-475</v>
      </c>
    </row>
    <row r="24" spans="1:5" ht="15">
      <c r="A24" s="45" t="s">
        <v>75</v>
      </c>
      <c r="B24" s="45"/>
      <c r="C24" s="11">
        <v>0</v>
      </c>
      <c r="E24" s="11">
        <v>26</v>
      </c>
    </row>
    <row r="25" spans="1:5" ht="15">
      <c r="A25" s="45" t="s">
        <v>45</v>
      </c>
      <c r="B25" s="45"/>
      <c r="C25" s="9">
        <f>SUM(C18:C24)</f>
        <v>8756</v>
      </c>
      <c r="E25" s="9">
        <f>SUM(E18:E24)</f>
        <v>5997</v>
      </c>
    </row>
    <row r="26" spans="1:3" ht="15">
      <c r="A26" s="45"/>
      <c r="B26" s="45"/>
      <c r="C26" s="9"/>
    </row>
    <row r="27" spans="1:3" ht="15">
      <c r="A27" s="44" t="s">
        <v>39</v>
      </c>
      <c r="B27" s="45"/>
      <c r="C27" s="9"/>
    </row>
    <row r="28" spans="1:5" ht="15">
      <c r="A28" s="45" t="s">
        <v>40</v>
      </c>
      <c r="B28" s="45"/>
      <c r="C28" s="9">
        <v>-3691</v>
      </c>
      <c r="E28" s="9">
        <v>-2312</v>
      </c>
    </row>
    <row r="29" spans="1:5" ht="15">
      <c r="A29" s="45" t="s">
        <v>46</v>
      </c>
      <c r="B29" s="45"/>
      <c r="C29" s="11">
        <v>224</v>
      </c>
      <c r="E29" s="11">
        <v>108</v>
      </c>
    </row>
    <row r="30" spans="1:5" ht="15">
      <c r="A30" s="45" t="s">
        <v>66</v>
      </c>
      <c r="B30" s="45"/>
      <c r="C30" s="9">
        <f>SUM(C28:C29)</f>
        <v>-3467</v>
      </c>
      <c r="E30" s="9">
        <f>SUM(E28:E29)</f>
        <v>-2204</v>
      </c>
    </row>
    <row r="31" spans="1:3" ht="15">
      <c r="A31" s="45"/>
      <c r="B31" s="45"/>
      <c r="C31" s="9"/>
    </row>
    <row r="32" spans="1:3" ht="15">
      <c r="A32" s="44" t="s">
        <v>41</v>
      </c>
      <c r="B32" s="45"/>
      <c r="C32" s="9"/>
    </row>
    <row r="33" spans="1:5" ht="15">
      <c r="A33" s="45" t="s">
        <v>42</v>
      </c>
      <c r="B33" s="45"/>
      <c r="C33" s="9">
        <v>-142</v>
      </c>
      <c r="E33" s="9">
        <v>-129</v>
      </c>
    </row>
    <row r="34" spans="1:5" ht="15">
      <c r="A34" s="45" t="s">
        <v>58</v>
      </c>
      <c r="B34" s="45"/>
      <c r="C34" s="9">
        <v>-3314</v>
      </c>
      <c r="E34" s="9">
        <v>-3111</v>
      </c>
    </row>
    <row r="35" spans="1:5" ht="15">
      <c r="A35" s="45" t="s">
        <v>59</v>
      </c>
      <c r="B35" s="45"/>
      <c r="C35" s="9">
        <v>2600</v>
      </c>
      <c r="E35" s="9">
        <v>2469</v>
      </c>
    </row>
    <row r="36" spans="1:5" ht="15">
      <c r="A36" s="45" t="s">
        <v>116</v>
      </c>
      <c r="B36" s="45"/>
      <c r="C36" s="9">
        <v>-78</v>
      </c>
      <c r="E36" s="9">
        <v>0</v>
      </c>
    </row>
    <row r="37" spans="1:5" ht="15">
      <c r="A37" s="45" t="s">
        <v>52</v>
      </c>
      <c r="B37" s="45"/>
      <c r="C37" s="11">
        <v>0</v>
      </c>
      <c r="E37" s="11">
        <v>-55</v>
      </c>
    </row>
    <row r="38" spans="1:5" ht="15">
      <c r="A38" s="45" t="s">
        <v>123</v>
      </c>
      <c r="B38" s="45"/>
      <c r="C38" s="9">
        <f>SUM(C33:C37)</f>
        <v>-934</v>
      </c>
      <c r="E38" s="9">
        <f>SUM(E33:E37)</f>
        <v>-826</v>
      </c>
    </row>
    <row r="39" spans="1:3" ht="15">
      <c r="A39" s="45"/>
      <c r="B39" s="45"/>
      <c r="C39" s="9"/>
    </row>
    <row r="40" spans="1:5" ht="15">
      <c r="A40" s="44" t="s">
        <v>109</v>
      </c>
      <c r="B40" s="45"/>
      <c r="C40" s="9">
        <f>C25+C30+C38</f>
        <v>4355</v>
      </c>
      <c r="E40" s="9">
        <f>E25+E30+E38</f>
        <v>2967</v>
      </c>
    </row>
    <row r="41" spans="1:5" ht="15">
      <c r="A41" s="44" t="s">
        <v>56</v>
      </c>
      <c r="B41" s="45"/>
      <c r="C41" s="9">
        <v>11656</v>
      </c>
      <c r="E41" s="50">
        <v>7221</v>
      </c>
    </row>
    <row r="42" spans="1:5" ht="15.75" thickBot="1">
      <c r="A42" s="44" t="s">
        <v>57</v>
      </c>
      <c r="B42" s="45"/>
      <c r="C42" s="10">
        <f>SUM(C40:C41)</f>
        <v>16011</v>
      </c>
      <c r="E42" s="10">
        <f>SUM(E40:E41)</f>
        <v>10188</v>
      </c>
    </row>
    <row r="43" spans="1:3" ht="15">
      <c r="A43" s="45"/>
      <c r="B43" s="45"/>
      <c r="C43" s="9"/>
    </row>
    <row r="44" spans="1:3" ht="15">
      <c r="A44" s="45" t="s">
        <v>43</v>
      </c>
      <c r="B44" s="45"/>
      <c r="C44" s="9"/>
    </row>
    <row r="45" spans="1:5" ht="15.75" thickBot="1">
      <c r="A45" s="45" t="s">
        <v>44</v>
      </c>
      <c r="B45" s="45"/>
      <c r="C45" s="47">
        <f>'Balance Sheet'!C23</f>
        <v>16011</v>
      </c>
      <c r="E45" s="47">
        <v>10188</v>
      </c>
    </row>
    <row r="46" spans="1:3" ht="15.75" thickTop="1">
      <c r="A46" s="45"/>
      <c r="B46" s="45"/>
      <c r="C46" s="9"/>
    </row>
    <row r="47" spans="1:5" ht="15">
      <c r="A47" s="48"/>
      <c r="B47" s="45"/>
      <c r="C47" s="9"/>
      <c r="E47" s="7"/>
    </row>
    <row r="48" spans="1:3" ht="15">
      <c r="A48" s="45"/>
      <c r="B48" s="45"/>
      <c r="C48" s="9"/>
    </row>
    <row r="49" ht="15">
      <c r="A49" s="15"/>
    </row>
    <row r="50" ht="15">
      <c r="A50" s="15"/>
    </row>
    <row r="51" ht="15">
      <c r="A51" s="15"/>
    </row>
    <row r="52" ht="15">
      <c r="A52" s="15"/>
    </row>
    <row r="53" ht="15">
      <c r="A53" s="15"/>
    </row>
    <row r="55" spans="1:5" ht="30.75" customHeight="1">
      <c r="A55" s="66" t="s">
        <v>65</v>
      </c>
      <c r="B55" s="66"/>
      <c r="C55" s="66"/>
      <c r="D55" s="66"/>
      <c r="E55" s="66"/>
    </row>
  </sheetData>
  <sheetProtection password="CC5F" sheet="1" objects="1" scenarios="1" selectLockedCells="1" selectUnlockedCells="1"/>
  <mergeCells count="1">
    <mergeCell ref="A55:E55"/>
  </mergeCells>
  <printOptions/>
  <pageMargins left="0.75" right="0.75" top="1" bottom="1"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Lsca</cp:lastModifiedBy>
  <cp:lastPrinted>2006-11-20T08:15:38Z</cp:lastPrinted>
  <dcterms:created xsi:type="dcterms:W3CDTF">2004-02-07T00:31:59Z</dcterms:created>
  <dcterms:modified xsi:type="dcterms:W3CDTF">2006-11-20T08:17:33Z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